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8972" windowHeight="11952"/>
  </bookViews>
  <sheets>
    <sheet name="Лист1 (2)" sheetId="2" r:id="rId1"/>
    <sheet name="Лист1" sheetId="1" r:id="rId2"/>
  </sheets>
  <externalReferences>
    <externalReference r:id="rId3"/>
  </externalReferences>
  <calcPr calcId="144525" iterate="1"/>
</workbook>
</file>

<file path=xl/calcChain.xml><?xml version="1.0" encoding="utf-8"?>
<calcChain xmlns="http://schemas.openxmlformats.org/spreadsheetml/2006/main">
  <c r="C12" i="2" l="1"/>
  <c r="B12" i="2"/>
  <c r="B10" i="1"/>
  <c r="C10" i="1"/>
  <c r="D10" i="1"/>
  <c r="B11" i="1"/>
  <c r="G6" i="1" s="1"/>
  <c r="C11" i="1"/>
  <c r="H7" i="1" s="1"/>
  <c r="D11" i="1"/>
  <c r="I6" i="1" s="1"/>
  <c r="B138" i="1"/>
  <c r="C138" i="1"/>
  <c r="D138" i="1"/>
  <c r="B140" i="1"/>
  <c r="C140" i="1"/>
  <c r="D140" i="1"/>
  <c r="B142" i="1"/>
  <c r="C142" i="1"/>
  <c r="D142" i="1"/>
  <c r="I10" i="1" l="1"/>
  <c r="G10" i="1"/>
  <c r="I9" i="1"/>
  <c r="G9" i="1"/>
  <c r="H8" i="1"/>
  <c r="I7" i="1"/>
  <c r="I11" i="1" s="1"/>
  <c r="G7" i="1"/>
  <c r="G11" i="1" s="1"/>
  <c r="H6" i="1"/>
  <c r="H10" i="1"/>
  <c r="H9" i="1"/>
  <c r="I8" i="1"/>
  <c r="G8" i="1"/>
  <c r="H11" i="1" l="1"/>
</calcChain>
</file>

<file path=xl/sharedStrings.xml><?xml version="1.0" encoding="utf-8"?>
<sst xmlns="http://schemas.openxmlformats.org/spreadsheetml/2006/main" count="66" uniqueCount="54">
  <si>
    <t>Наименование строки</t>
  </si>
  <si>
    <t>Основные средства</t>
  </si>
  <si>
    <t>Запасы</t>
  </si>
  <si>
    <t>Дебиторская задолженность</t>
  </si>
  <si>
    <t>Денежные средства</t>
  </si>
  <si>
    <t>ИТОГО АКТИВЫ</t>
  </si>
  <si>
    <t>Прочие активы</t>
  </si>
  <si>
    <t>Уставный капитал</t>
  </si>
  <si>
    <t>Переоценка внеоборотных активов</t>
  </si>
  <si>
    <t>Добавочный капитал (без переоценки)</t>
  </si>
  <si>
    <t>Резервный капитал</t>
  </si>
  <si>
    <t xml:space="preserve">Краткосрочная кредиторская задолженность </t>
  </si>
  <si>
    <t>ИТОГО ПАССИВЫ</t>
  </si>
  <si>
    <t>Займы и кредиты</t>
  </si>
  <si>
    <t>Прочие обязательства</t>
  </si>
  <si>
    <t>Структура акивов 2010</t>
  </si>
  <si>
    <t>Структура акивов 2011</t>
  </si>
  <si>
    <t>Структура акивов 2012</t>
  </si>
  <si>
    <t>на 31.12.10</t>
  </si>
  <si>
    <t>на 31.12.11</t>
  </si>
  <si>
    <t>на 31.12.12</t>
  </si>
  <si>
    <t>ДЕБИТОРСКАЯ ЗАДОЛЖЕННОСТЬ</t>
  </si>
  <si>
    <t xml:space="preserve">    покупатели и заказчики                                                              </t>
  </si>
  <si>
    <t xml:space="preserve">    авансы выданные                                                                                </t>
  </si>
  <si>
    <t xml:space="preserve">    прочие дебиторы                                                                                                </t>
  </si>
  <si>
    <t>Динамика и изменение структуры дебиторской задолженности, Млн. Руб.</t>
  </si>
  <si>
    <t>Изменение структуры Активов, Млн. Руб.</t>
  </si>
  <si>
    <t>Изменение структуры Пассивов, Млн. Руб.</t>
  </si>
  <si>
    <t xml:space="preserve">     поставщики и подрядчики                                                                 </t>
  </si>
  <si>
    <t xml:space="preserve">   задолженность по оплате труда перед персоналом             </t>
  </si>
  <si>
    <t xml:space="preserve">    авансы полученные                                                                                      </t>
  </si>
  <si>
    <t xml:space="preserve">    прочие кредиторы                                                                                                 </t>
  </si>
  <si>
    <t>Всего - Кредиторская задолженность</t>
  </si>
  <si>
    <t xml:space="preserve">  задолженность перед бюджетом и внебюджетными фондами                                                          </t>
  </si>
  <si>
    <t>Динамика и изменение структуры кредиторской задолженности, Млн. Руб.</t>
  </si>
  <si>
    <t>Банк</t>
  </si>
  <si>
    <t>Доля банка в КРП,%</t>
  </si>
  <si>
    <t>год</t>
  </si>
  <si>
    <t>2010г.</t>
  </si>
  <si>
    <t>2011г.</t>
  </si>
  <si>
    <t>2012г.</t>
  </si>
  <si>
    <t xml:space="preserve">ОАО Банк ВТБ </t>
  </si>
  <si>
    <t>Средневзвешенная ставка по привлеченным кредитам,%</t>
  </si>
  <si>
    <t>Сбербанк России</t>
  </si>
  <si>
    <t>АЛЬФА-БАНК</t>
  </si>
  <si>
    <t>Связь-Банк</t>
  </si>
  <si>
    <t>Газпромбанк</t>
  </si>
  <si>
    <t>АБ РОССИЯ</t>
  </si>
  <si>
    <t>Итого</t>
  </si>
  <si>
    <t>Кредитный портфель</t>
  </si>
  <si>
    <t>Нераспределенная прибыль (убыток)</t>
  </si>
  <si>
    <t>Задолженность, млн. руб.</t>
  </si>
  <si>
    <t>Доля банка в КРП, %</t>
  </si>
  <si>
    <t>Структура кредитного портфеля по состоянию на 31.12.2012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</si>
</sst>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12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8"/>
      <color theme="1"/>
      <name val="Arial Cyr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2" applyFont="1" applyBorder="1" applyAlignment="1">
      <alignment vertical="top" wrapText="1"/>
    </xf>
    <xf numFmtId="3" fontId="3" fillId="0" borderId="2" xfId="2" applyNumberFormat="1" applyFont="1" applyBorder="1"/>
    <xf numFmtId="3" fontId="3" fillId="0" borderId="2" xfId="2" applyNumberFormat="1" applyFont="1" applyFill="1" applyBorder="1"/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4" fillId="0" borderId="4" xfId="2" applyFont="1" applyBorder="1"/>
    <xf numFmtId="3" fontId="3" fillId="0" borderId="3" xfId="2" applyNumberFormat="1" applyFont="1" applyBorder="1"/>
    <xf numFmtId="0" fontId="7" fillId="0" borderId="4" xfId="2" applyFont="1" applyBorder="1" applyAlignment="1">
      <alignment vertical="top" wrapText="1"/>
    </xf>
    <xf numFmtId="3" fontId="4" fillId="0" borderId="1" xfId="15" applyNumberFormat="1" applyFont="1" applyBorder="1"/>
    <xf numFmtId="3" fontId="4" fillId="0" borderId="5" xfId="15" applyNumberFormat="1" applyFont="1" applyBorder="1"/>
    <xf numFmtId="3" fontId="3" fillId="0" borderId="2" xfId="4" applyNumberFormat="1" applyFont="1" applyBorder="1"/>
    <xf numFmtId="0" fontId="3" fillId="0" borderId="2" xfId="4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4" fillId="0" borderId="4" xfId="4" applyFont="1" applyBorder="1" applyAlignment="1">
      <alignment vertical="top" wrapText="1"/>
    </xf>
    <xf numFmtId="0" fontId="4" fillId="0" borderId="4" xfId="4" applyFont="1" applyBorder="1"/>
    <xf numFmtId="3" fontId="3" fillId="0" borderId="3" xfId="4" applyNumberFormat="1" applyFont="1" applyBorder="1"/>
    <xf numFmtId="0" fontId="4" fillId="0" borderId="1" xfId="4" applyFont="1" applyBorder="1"/>
    <xf numFmtId="3" fontId="4" fillId="0" borderId="1" xfId="4" applyNumberFormat="1" applyFont="1" applyBorder="1"/>
    <xf numFmtId="0" fontId="0" fillId="2" borderId="0" xfId="0" applyFill="1"/>
    <xf numFmtId="0" fontId="6" fillId="2" borderId="0" xfId="0" applyFont="1" applyFill="1"/>
    <xf numFmtId="0" fontId="4" fillId="4" borderId="4" xfId="6" applyFont="1" applyFill="1" applyBorder="1" applyAlignment="1">
      <alignment vertical="top" wrapText="1"/>
    </xf>
    <xf numFmtId="3" fontId="4" fillId="4" borderId="1" xfId="6" applyNumberFormat="1" applyFont="1" applyFill="1" applyBorder="1" applyAlignment="1">
      <alignment horizontal="center"/>
    </xf>
    <xf numFmtId="0" fontId="5" fillId="0" borderId="6" xfId="6" applyFont="1" applyBorder="1" applyAlignment="1">
      <alignment vertical="top" wrapText="1"/>
    </xf>
    <xf numFmtId="3" fontId="5" fillId="0" borderId="6" xfId="6" applyNumberFormat="1" applyFont="1" applyBorder="1" applyAlignment="1">
      <alignment horizontal="center"/>
    </xf>
    <xf numFmtId="3" fontId="5" fillId="0" borderId="2" xfId="6" applyNumberFormat="1" applyFont="1" applyBorder="1" applyAlignment="1">
      <alignment horizontal="center"/>
    </xf>
    <xf numFmtId="0" fontId="5" fillId="0" borderId="2" xfId="6" applyFont="1" applyBorder="1" applyAlignment="1">
      <alignment vertical="top" wrapText="1"/>
    </xf>
    <xf numFmtId="3" fontId="5" fillId="3" borderId="2" xfId="6" applyNumberFormat="1" applyFont="1" applyFill="1" applyBorder="1" applyAlignment="1">
      <alignment horizontal="center"/>
    </xf>
    <xf numFmtId="0" fontId="3" fillId="0" borderId="3" xfId="6" applyFont="1" applyBorder="1" applyAlignment="1">
      <alignment vertical="center" wrapText="1"/>
    </xf>
    <xf numFmtId="0" fontId="4" fillId="0" borderId="3" xfId="6" applyFont="1" applyFill="1" applyBorder="1" applyAlignment="1">
      <alignment horizontal="left" vertical="center"/>
    </xf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7" xfId="10" applyFont="1" applyFill="1" applyBorder="1" applyAlignment="1" applyProtection="1">
      <alignment horizontal="left" vertical="top" wrapText="1"/>
      <protection hidden="1"/>
    </xf>
    <xf numFmtId="164" fontId="3" fillId="0" borderId="2" xfId="17" applyNumberFormat="1" applyFont="1" applyBorder="1" applyAlignment="1">
      <alignment horizontal="center"/>
    </xf>
    <xf numFmtId="0" fontId="3" fillId="0" borderId="7" xfId="10" applyFont="1" applyFill="1" applyBorder="1" applyAlignment="1" applyProtection="1">
      <alignment horizontal="center" vertical="top" wrapText="1"/>
      <protection hidden="1"/>
    </xf>
    <xf numFmtId="0" fontId="5" fillId="5" borderId="8" xfId="10" applyFont="1" applyFill="1" applyBorder="1" applyAlignment="1" applyProtection="1">
      <alignment vertical="top" wrapText="1"/>
      <protection hidden="1"/>
    </xf>
    <xf numFmtId="3" fontId="5" fillId="5" borderId="1" xfId="8" applyNumberFormat="1" applyFont="1" applyFill="1" applyBorder="1" applyAlignment="1">
      <alignment horizontal="center"/>
    </xf>
    <xf numFmtId="0" fontId="3" fillId="0" borderId="0" xfId="8" applyFont="1" applyAlignment="1">
      <alignment horizontal="left" vertical="top" wrapText="1"/>
    </xf>
    <xf numFmtId="0" fontId="4" fillId="0" borderId="3" xfId="8" applyFont="1" applyFill="1" applyBorder="1" applyAlignment="1">
      <alignment horizontal="left" vertical="center" wrapText="1"/>
    </xf>
    <xf numFmtId="0" fontId="4" fillId="0" borderId="9" xfId="8" applyFont="1" applyFill="1" applyBorder="1" applyAlignment="1">
      <alignment horizontal="left" vertical="center" wrapText="1"/>
    </xf>
    <xf numFmtId="164" fontId="3" fillId="0" borderId="10" xfId="17" applyNumberFormat="1" applyFont="1" applyBorder="1" applyAlignment="1">
      <alignment horizontal="center"/>
    </xf>
    <xf numFmtId="3" fontId="5" fillId="5" borderId="11" xfId="8" applyNumberFormat="1" applyFont="1" applyFill="1" applyBorder="1" applyAlignment="1">
      <alignment horizontal="center"/>
    </xf>
    <xf numFmtId="0" fontId="3" fillId="6" borderId="6" xfId="4" applyFont="1" applyFill="1" applyBorder="1" applyAlignment="1">
      <alignment vertical="top" wrapText="1"/>
    </xf>
    <xf numFmtId="3" fontId="3" fillId="6" borderId="0" xfId="4" applyNumberFormat="1" applyFont="1" applyFill="1"/>
    <xf numFmtId="0" fontId="3" fillId="6" borderId="2" xfId="4" applyFont="1" applyFill="1" applyBorder="1" applyAlignment="1">
      <alignment vertical="top" wrapText="1"/>
    </xf>
    <xf numFmtId="3" fontId="3" fillId="6" borderId="2" xfId="4" applyNumberFormat="1" applyFont="1" applyFill="1" applyBorder="1"/>
    <xf numFmtId="0" fontId="0" fillId="0" borderId="0" xfId="0"/>
    <xf numFmtId="0" fontId="8" fillId="0" borderId="2" xfId="0" applyFont="1" applyBorder="1" applyAlignment="1">
      <alignment vertical="top" wrapText="1"/>
    </xf>
    <xf numFmtId="9" fontId="8" fillId="0" borderId="2" xfId="19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9" fontId="10" fillId="0" borderId="2" xfId="19" applyFont="1" applyBorder="1" applyAlignment="1">
      <alignment vertical="top" wrapText="1"/>
    </xf>
    <xf numFmtId="3" fontId="8" fillId="0" borderId="2" xfId="19" applyNumberFormat="1" applyFont="1" applyBorder="1" applyAlignment="1">
      <alignment vertical="top" wrapText="1"/>
    </xf>
    <xf numFmtId="3" fontId="10" fillId="0" borderId="2" xfId="19" applyNumberFormat="1" applyFont="1" applyBorder="1" applyAlignment="1">
      <alignment vertical="top" wrapText="1"/>
    </xf>
    <xf numFmtId="0" fontId="6" fillId="0" borderId="0" xfId="0" applyFont="1" applyFill="1"/>
    <xf numFmtId="0" fontId="0" fillId="0" borderId="0" xfId="0" applyFill="1"/>
    <xf numFmtId="0" fontId="11" fillId="0" borderId="0" xfId="0" applyFont="1" applyAlignment="1">
      <alignment horizontal="left" vertical="top"/>
    </xf>
    <xf numFmtId="0" fontId="10" fillId="0" borderId="0" xfId="0" applyFont="1" applyBorder="1" applyAlignment="1">
      <alignment vertical="top" wrapText="1"/>
    </xf>
    <xf numFmtId="9" fontId="10" fillId="0" borderId="0" xfId="19" applyFont="1" applyBorder="1" applyAlignment="1">
      <alignment vertical="top" wrapText="1"/>
    </xf>
    <xf numFmtId="3" fontId="10" fillId="0" borderId="0" xfId="19" applyNumberFormat="1" applyFont="1" applyBorder="1" applyAlignment="1">
      <alignment vertical="top" wrapText="1"/>
    </xf>
  </cellXfs>
  <cellStyles count="20">
    <cellStyle name="Normal_SHEET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Обычный_Формы_2000год20-с" xfId="10"/>
    <cellStyle name="Процентный" xfId="19" builtinId="5"/>
    <cellStyle name="Процентный 2 2" xfId="11"/>
    <cellStyle name="Процентный 2 3" xfId="12"/>
    <cellStyle name="Процентный 2 4" xfId="13"/>
    <cellStyle name="Процентный 2 5" xfId="14"/>
    <cellStyle name="Финансовый 2" xfId="15"/>
    <cellStyle name="Финансовый 2 2" xfId="16"/>
    <cellStyle name="Финансовый 5" xfId="17"/>
    <cellStyle name="Финансовый 5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кредитного портфеля по состоянию на 31.12.2012</a:t>
            </a:r>
          </a:p>
        </c:rich>
      </c:tx>
      <c:layout>
        <c:manualLayout>
          <c:xMode val="edge"/>
          <c:yMode val="edge"/>
          <c:x val="0.12129516760195774"/>
          <c:y val="9.49792832499711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163375224416517"/>
          <c:y val="0.32520454301854301"/>
          <c:w val="0.25134649910233392"/>
          <c:h val="0.5691079502824499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6.3604950757302117E-2"/>
                  <c:y val="4.9746822884252882E-2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ОАО Банк ВТБ ; 18%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871937882764651E-2"/>
                  <c:y val="-7.6910177894429907E-3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Сбербанк России; 42%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781791037588311E-2"/>
                  <c:y val="-1.028943547005078E-3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АЛЬФА-БАНК; 17%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358496472344625"/>
                  <c:y val="7.4205157345022593E-3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Связь-Банк; 1%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770184690216477E-2"/>
                  <c:y val="-8.1163875134164967E-2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Газпромбанк 6%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8270683555859866E-2"/>
                  <c:y val="-9.4831316817105174E-2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latin typeface="Times New Roman" pitchFamily="18" charset="0"/>
                        <a:cs typeface="Times New Roman" pitchFamily="18" charset="0"/>
                      </a:rPr>
                      <a:t>АБ РОССИЯ; 16%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[1]Лист1!$A$3:$A$8</c:f>
              <c:strCache>
                <c:ptCount val="6"/>
                <c:pt idx="0">
                  <c:v>ОАО Банк ВТБ </c:v>
                </c:pt>
                <c:pt idx="1">
                  <c:v>Сбербанк России</c:v>
                </c:pt>
                <c:pt idx="2">
                  <c:v>АЛЬФА-БАНК</c:v>
                </c:pt>
                <c:pt idx="3">
                  <c:v>Связь-Банк</c:v>
                </c:pt>
                <c:pt idx="4">
                  <c:v>Газпромбанк</c:v>
                </c:pt>
                <c:pt idx="5">
                  <c:v>АБ РОССИЯ</c:v>
                </c:pt>
              </c:strCache>
            </c:strRef>
          </c:cat>
          <c:val>
            <c:numRef>
              <c:f>[1]Лист1!$B$3:$B$8</c:f>
              <c:numCache>
                <c:formatCode>General</c:formatCode>
                <c:ptCount val="6"/>
                <c:pt idx="0">
                  <c:v>0.18</c:v>
                </c:pt>
                <c:pt idx="1">
                  <c:v>0.42</c:v>
                </c:pt>
                <c:pt idx="2">
                  <c:v>0.17</c:v>
                </c:pt>
                <c:pt idx="3">
                  <c:v>0.01</c:v>
                </c:pt>
                <c:pt idx="4">
                  <c:v>0.06</c:v>
                </c:pt>
                <c:pt idx="5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9400984421738"/>
          <c:y val="0.18296529968454267"/>
          <c:w val="0.60728082959326668"/>
          <c:h val="0.570977917981073"/>
        </c:manualLayout>
      </c:layout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-0.14637061171951193"/>
                  <c:y val="-6.147528088957339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Займы и кредиты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84102130911797E-2"/>
                  <c:y val="1.876516224115520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Прочие обязательства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2671835560784829E-2"/>
                  <c:y val="2.73008933820181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Краткосрочная кредиторская задолженность 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58109833971904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Уставный капитал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328224776500638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Переоценка внеоборотных активов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217113665389536"/>
                  <c:y val="4.206098843322823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800"/>
                      <a:t>Добавочный капитал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Собственный капитал
66%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Лист1!$A$55:$A$62</c:f>
              <c:strCache>
                <c:ptCount val="8"/>
                <c:pt idx="0">
                  <c:v>Займы и кредиты</c:v>
                </c:pt>
                <c:pt idx="1">
                  <c:v>Прочие обязательства</c:v>
                </c:pt>
                <c:pt idx="2">
                  <c:v>Краткосрочная кредиторская задолженность </c:v>
                </c:pt>
                <c:pt idx="3">
                  <c:v>Уставный капитал</c:v>
                </c:pt>
                <c:pt idx="4">
                  <c:v>Переоценка внеоборотных активов</c:v>
                </c:pt>
                <c:pt idx="5">
                  <c:v>Добавочный капитал (без переоценки)</c:v>
                </c:pt>
                <c:pt idx="6">
                  <c:v>Резервный капитал</c:v>
                </c:pt>
                <c:pt idx="7">
                  <c:v>Нераспределенная прибыль (убыток)</c:v>
                </c:pt>
              </c:strCache>
            </c:strRef>
          </c:cat>
          <c:val>
            <c:numRef>
              <c:f>Лист1!$C$55:$C$62</c:f>
              <c:numCache>
                <c:formatCode>#,##0</c:formatCode>
                <c:ptCount val="8"/>
                <c:pt idx="0">
                  <c:v>6228</c:v>
                </c:pt>
                <c:pt idx="1">
                  <c:v>2646</c:v>
                </c:pt>
                <c:pt idx="2">
                  <c:v>5094</c:v>
                </c:pt>
                <c:pt idx="3">
                  <c:v>9579</c:v>
                </c:pt>
                <c:pt idx="4">
                  <c:v>16018</c:v>
                </c:pt>
                <c:pt idx="5">
                  <c:v>1318</c:v>
                </c:pt>
                <c:pt idx="6">
                  <c:v>344</c:v>
                </c:pt>
                <c:pt idx="7">
                  <c:v>-157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21118671273875"/>
          <c:y val="0.22516556291390719"/>
          <c:w val="0.60728082959326668"/>
          <c:h val="0.59933774834437059"/>
        </c:manualLayout>
      </c:layout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-0.13834233364507606"/>
                  <c:y val="1.27931028488989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Займы и кредиты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4453595599400693E-2"/>
                  <c:y val="0.1179419791069162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Прочие обязательства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048843032551965"/>
                  <c:y val="5.980810345726653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Краткосрочная кредиторская задолженность 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3256704980842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Уставный капитал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3793103448275879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Переоценка внеоборотных активов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2260556510895915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800"/>
                      <a:t>Добавочный капитал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800"/>
                      <a:t>Собственный капитал                           </a:t>
                    </a:r>
                    <a:r>
                      <a:rPr lang="en-US"/>
                      <a:t>60%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Лист1!$A$55:$A$62</c:f>
              <c:strCache>
                <c:ptCount val="8"/>
                <c:pt idx="0">
                  <c:v>Займы и кредиты</c:v>
                </c:pt>
                <c:pt idx="1">
                  <c:v>Прочие обязательства</c:v>
                </c:pt>
                <c:pt idx="2">
                  <c:v>Краткосрочная кредиторская задолженность </c:v>
                </c:pt>
                <c:pt idx="3">
                  <c:v>Уставный капитал</c:v>
                </c:pt>
                <c:pt idx="4">
                  <c:v>Переоценка внеоборотных активов</c:v>
                </c:pt>
                <c:pt idx="5">
                  <c:v>Добавочный капитал (без переоценки)</c:v>
                </c:pt>
                <c:pt idx="6">
                  <c:v>Резервный капитал</c:v>
                </c:pt>
                <c:pt idx="7">
                  <c:v>Нераспределенная прибыль (убыток)</c:v>
                </c:pt>
              </c:strCache>
            </c:strRef>
          </c:cat>
          <c:val>
            <c:numRef>
              <c:f>Лист1!$D$55:$D$62</c:f>
              <c:numCache>
                <c:formatCode>#,##0</c:formatCode>
                <c:ptCount val="8"/>
                <c:pt idx="0">
                  <c:v>10648</c:v>
                </c:pt>
                <c:pt idx="1">
                  <c:v>3351</c:v>
                </c:pt>
                <c:pt idx="2">
                  <c:v>4325</c:v>
                </c:pt>
                <c:pt idx="3">
                  <c:v>9579</c:v>
                </c:pt>
                <c:pt idx="4">
                  <c:v>15916</c:v>
                </c:pt>
                <c:pt idx="5">
                  <c:v>1318</c:v>
                </c:pt>
                <c:pt idx="6">
                  <c:v>365</c:v>
                </c:pt>
                <c:pt idx="7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ru-RU" b="1">
                <a:latin typeface="Times New Roman" pitchFamily="18" charset="0"/>
                <a:cs typeface="Times New Roman" pitchFamily="18" charset="0"/>
              </a:rPr>
              <a:t>Структура активов в 2010 году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250000000000003E-2"/>
          <c:y val="0.24912366064850813"/>
          <c:w val="0.49687500000000018"/>
          <c:h val="0.55789664849454701"/>
        </c:manualLayout>
      </c:layout>
      <c:pieChart>
        <c:varyColors val="1"/>
        <c:ser>
          <c:idx val="0"/>
          <c:order val="0"/>
          <c:tx>
            <c:strRef>
              <c:f>Лист1!$B$5</c:f>
              <c:strCache>
                <c:ptCount val="1"/>
                <c:pt idx="0">
                  <c:v>Структура акивов 2010</c:v>
                </c:pt>
              </c:strCache>
            </c:strRef>
          </c:tx>
          <c:dLbls>
            <c:dLbl>
              <c:idx val="0"/>
              <c:layout>
                <c:manualLayout>
                  <c:x val="7.188057742782164E-2"/>
                  <c:y val="6.98630565916102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883530183727053E-2"/>
                  <c:y val="6.234746972417922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458956692913386"/>
                  <c:y val="-1.2271308191739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8680118110236248E-2"/>
                  <c:y val="-5.16203895565685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4878969816272977"/>
                  <c:y val="-0.123347423677303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Лист1!$A$6:$A$10</c:f>
              <c:strCache>
                <c:ptCount val="5"/>
                <c:pt idx="0">
                  <c:v>Основные средства</c:v>
                </c:pt>
                <c:pt idx="1">
                  <c:v>Дебиторская задолженность</c:v>
                </c:pt>
                <c:pt idx="2">
                  <c:v>Денежные средства</c:v>
                </c:pt>
                <c:pt idx="3">
                  <c:v>Запасы</c:v>
                </c:pt>
                <c:pt idx="4">
                  <c:v>Прочие активы</c:v>
                </c:pt>
              </c:strCache>
            </c:strRef>
          </c:cat>
          <c:val>
            <c:numRef>
              <c:f>Лист1!$B$6:$B$10</c:f>
              <c:numCache>
                <c:formatCode>#,##0</c:formatCode>
                <c:ptCount val="5"/>
                <c:pt idx="0">
                  <c:v>30933</c:v>
                </c:pt>
                <c:pt idx="1">
                  <c:v>4629</c:v>
                </c:pt>
                <c:pt idx="2">
                  <c:v>1132</c:v>
                </c:pt>
                <c:pt idx="3">
                  <c:v>796</c:v>
                </c:pt>
                <c:pt idx="4">
                  <c:v>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062500000000067"/>
          <c:y val="0.11578987044226439"/>
          <c:w val="0.34687500000000027"/>
          <c:h val="0.705265574511974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 pitchFamily="18" charset="0"/>
              <a:ea typeface="Calibri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ru-RU" b="1">
                <a:latin typeface="Times New Roman" pitchFamily="18" charset="0"/>
                <a:cs typeface="Times New Roman" pitchFamily="18" charset="0"/>
              </a:rPr>
              <a:t>Структура активов в 2011 году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687306501548017E-2"/>
          <c:y val="0.23897058823529421"/>
          <c:w val="0.48916408668730665"/>
          <c:h val="0.58088235294117652"/>
        </c:manualLayout>
      </c:layout>
      <c:pieChart>
        <c:varyColors val="1"/>
        <c:ser>
          <c:idx val="0"/>
          <c:order val="0"/>
          <c:tx>
            <c:strRef>
              <c:f>Лист1!$C$5</c:f>
              <c:strCache>
                <c:ptCount val="1"/>
                <c:pt idx="0">
                  <c:v>Структура акивов 2011</c:v>
                </c:pt>
              </c:strCache>
            </c:strRef>
          </c:tx>
          <c:dLbls>
            <c:dLbl>
              <c:idx val="0"/>
              <c:layout>
                <c:manualLayout>
                  <c:x val="8.8547166898255453E-2"/>
                  <c:y val="1.19515207657866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456189106392644E-2"/>
                  <c:y val="7.352941176470588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7574656883059959E-2"/>
                  <c:y val="6.442025629149297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606364219952391"/>
                  <c:y val="-3.8926972363748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4844136742969066"/>
                  <c:y val="-0.102845067160722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Лист1!$A$6:$A$10</c:f>
              <c:strCache>
                <c:ptCount val="5"/>
                <c:pt idx="0">
                  <c:v>Основные средства</c:v>
                </c:pt>
                <c:pt idx="1">
                  <c:v>Дебиторская задолженность</c:v>
                </c:pt>
                <c:pt idx="2">
                  <c:v>Денежные средства</c:v>
                </c:pt>
                <c:pt idx="3">
                  <c:v>Запасы</c:v>
                </c:pt>
                <c:pt idx="4">
                  <c:v>Прочие активы</c:v>
                </c:pt>
              </c:strCache>
            </c:strRef>
          </c:cat>
          <c:val>
            <c:numRef>
              <c:f>Лист1!$C$6:$C$10</c:f>
              <c:numCache>
                <c:formatCode>#,##0</c:formatCode>
                <c:ptCount val="5"/>
                <c:pt idx="0">
                  <c:v>33354</c:v>
                </c:pt>
                <c:pt idx="1">
                  <c:v>4446</c:v>
                </c:pt>
                <c:pt idx="2">
                  <c:v>1485</c:v>
                </c:pt>
                <c:pt idx="3">
                  <c:v>887</c:v>
                </c:pt>
                <c:pt idx="4">
                  <c:v>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77089783281782"/>
          <c:y val="9.5588235294117641E-2"/>
          <c:w val="0.34365325077399367"/>
          <c:h val="0.680147058823529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 pitchFamily="18" charset="0"/>
              <a:ea typeface="Calibri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Структура активов в 2012 году</a:t>
            </a:r>
          </a:p>
        </c:rich>
      </c:tx>
      <c:layout>
        <c:manualLayout>
          <c:xMode val="edge"/>
          <c:yMode val="edge"/>
          <c:x val="0.32816842171836985"/>
          <c:y val="9.91341599541437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95356037151702E-2"/>
          <c:y val="0.24163568773234209"/>
          <c:w val="0.5356037151702786"/>
          <c:h val="0.64312267657992594"/>
        </c:manualLayout>
      </c:layout>
      <c:pieChart>
        <c:varyColors val="1"/>
        <c:ser>
          <c:idx val="0"/>
          <c:order val="0"/>
          <c:tx>
            <c:strRef>
              <c:f>Лист1!$D$5</c:f>
              <c:strCache>
                <c:ptCount val="1"/>
                <c:pt idx="0">
                  <c:v>Структура акивов 2012</c:v>
                </c:pt>
              </c:strCache>
            </c:strRef>
          </c:tx>
          <c:dLbls>
            <c:dLbl>
              <c:idx val="0"/>
              <c:layout>
                <c:manualLayout>
                  <c:x val="7.2838139814566563E-2"/>
                  <c:y val="-1.02816887665993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28707560306983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830590835588272E-2"/>
                  <c:y val="6.44205719638207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716787336567453"/>
                  <c:y val="-4.91678131311653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4844136742969063"/>
                  <c:y val="-0.122234386129243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(Лист1!$A$6:$A$10,Лист1!$D$6:$D$10)</c:f>
              <c:strCache>
                <c:ptCount val="10"/>
                <c:pt idx="0">
                  <c:v>Основные средства</c:v>
                </c:pt>
                <c:pt idx="1">
                  <c:v>Дебиторская задолженность</c:v>
                </c:pt>
                <c:pt idx="2">
                  <c:v>Денежные средства</c:v>
                </c:pt>
                <c:pt idx="3">
                  <c:v>Запасы</c:v>
                </c:pt>
                <c:pt idx="4">
                  <c:v>Прочие активы</c:v>
                </c:pt>
                <c:pt idx="5">
                  <c:v>37 001</c:v>
                </c:pt>
                <c:pt idx="6">
                  <c:v>6 015</c:v>
                </c:pt>
                <c:pt idx="7">
                  <c:v>657</c:v>
                </c:pt>
                <c:pt idx="8">
                  <c:v>1 025</c:v>
                </c:pt>
                <c:pt idx="9">
                  <c:v>790</c:v>
                </c:pt>
              </c:strCache>
            </c:strRef>
          </c:cat>
          <c:val>
            <c:numRef>
              <c:f>Лист1!$D$6:$D$10</c:f>
              <c:numCache>
                <c:formatCode>#,##0</c:formatCode>
                <c:ptCount val="5"/>
                <c:pt idx="0">
                  <c:v>37001</c:v>
                </c:pt>
                <c:pt idx="1">
                  <c:v>6015</c:v>
                </c:pt>
                <c:pt idx="2">
                  <c:v>657</c:v>
                </c:pt>
                <c:pt idx="3">
                  <c:v>1025</c:v>
                </c:pt>
                <c:pt idx="4">
                  <c:v>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81114551083593"/>
          <c:y val="0.12267657992565065"/>
          <c:w val="0.33126934984520146"/>
          <c:h val="0.6542750929368036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9951881014864"/>
          <c:y val="5.1400554097404488E-2"/>
          <c:w val="0.49217825896762923"/>
          <c:h val="0.7982250656167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Лист1!$A$107</c:f>
              <c:strCache>
                <c:ptCount val="1"/>
                <c:pt idx="0">
                  <c:v>    покупатели и заказчики                                                              </c:v>
                </c:pt>
              </c:strCache>
            </c:strRef>
          </c:tx>
          <c:invertIfNegative val="0"/>
          <c:cat>
            <c:strRef>
              <c:f>Лист1!$B$105:$D$105</c:f>
              <c:strCache>
                <c:ptCount val="3"/>
                <c:pt idx="0">
                  <c:v>на 31.12.10</c:v>
                </c:pt>
                <c:pt idx="1">
                  <c:v>на 31.12.11</c:v>
                </c:pt>
                <c:pt idx="2">
                  <c:v>на 31.12.12</c:v>
                </c:pt>
              </c:strCache>
            </c:strRef>
          </c:cat>
          <c:val>
            <c:numRef>
              <c:f>Лист1!$B$107:$D$107</c:f>
              <c:numCache>
                <c:formatCode>#,##0</c:formatCode>
                <c:ptCount val="3"/>
                <c:pt idx="0">
                  <c:v>3729</c:v>
                </c:pt>
                <c:pt idx="1">
                  <c:v>3567</c:v>
                </c:pt>
                <c:pt idx="2">
                  <c:v>5055</c:v>
                </c:pt>
              </c:numCache>
            </c:numRef>
          </c:val>
        </c:ser>
        <c:ser>
          <c:idx val="1"/>
          <c:order val="1"/>
          <c:tx>
            <c:strRef>
              <c:f>Лист1!$A$108</c:f>
              <c:strCache>
                <c:ptCount val="1"/>
                <c:pt idx="0">
                  <c:v>    авансы выданные                                                                                </c:v>
                </c:pt>
              </c:strCache>
            </c:strRef>
          </c:tx>
          <c:invertIfNegative val="0"/>
          <c:cat>
            <c:strRef>
              <c:f>Лист1!$B$105:$D$105</c:f>
              <c:strCache>
                <c:ptCount val="3"/>
                <c:pt idx="0">
                  <c:v>на 31.12.10</c:v>
                </c:pt>
                <c:pt idx="1">
                  <c:v>на 31.12.11</c:v>
                </c:pt>
                <c:pt idx="2">
                  <c:v>на 31.12.12</c:v>
                </c:pt>
              </c:strCache>
            </c:strRef>
          </c:cat>
          <c:val>
            <c:numRef>
              <c:f>Лист1!$B$108:$D$108</c:f>
              <c:numCache>
                <c:formatCode>#,##0</c:formatCode>
                <c:ptCount val="3"/>
                <c:pt idx="0">
                  <c:v>82</c:v>
                </c:pt>
                <c:pt idx="1">
                  <c:v>106</c:v>
                </c:pt>
                <c:pt idx="2">
                  <c:v>94</c:v>
                </c:pt>
              </c:numCache>
            </c:numRef>
          </c:val>
        </c:ser>
        <c:ser>
          <c:idx val="2"/>
          <c:order val="2"/>
          <c:tx>
            <c:strRef>
              <c:f>Лист1!$A$109</c:f>
              <c:strCache>
                <c:ptCount val="1"/>
                <c:pt idx="0">
                  <c:v>    прочие дебиторы                                                                                                </c:v>
                </c:pt>
              </c:strCache>
            </c:strRef>
          </c:tx>
          <c:invertIfNegative val="0"/>
          <c:cat>
            <c:strRef>
              <c:f>Лист1!$B$105:$D$105</c:f>
              <c:strCache>
                <c:ptCount val="3"/>
                <c:pt idx="0">
                  <c:v>на 31.12.10</c:v>
                </c:pt>
                <c:pt idx="1">
                  <c:v>на 31.12.11</c:v>
                </c:pt>
                <c:pt idx="2">
                  <c:v>на 31.12.12</c:v>
                </c:pt>
              </c:strCache>
            </c:strRef>
          </c:cat>
          <c:val>
            <c:numRef>
              <c:f>Лист1!$B$109:$D$109</c:f>
              <c:numCache>
                <c:formatCode>#,##0</c:formatCode>
                <c:ptCount val="3"/>
                <c:pt idx="0">
                  <c:v>818</c:v>
                </c:pt>
                <c:pt idx="1">
                  <c:v>773</c:v>
                </c:pt>
                <c:pt idx="2">
                  <c:v>865.8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31584"/>
        <c:axId val="133363584"/>
      </c:barChart>
      <c:catAx>
        <c:axId val="133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3363584"/>
        <c:crosses val="autoZero"/>
        <c:auto val="1"/>
        <c:lblAlgn val="ctr"/>
        <c:lblOffset val="100"/>
        <c:noMultiLvlLbl val="0"/>
      </c:catAx>
      <c:valAx>
        <c:axId val="133363584"/>
        <c:scaling>
          <c:orientation val="minMax"/>
        </c:scaling>
        <c:delete val="0"/>
        <c:axPos val="l"/>
        <c:majorGridlines>
          <c:spPr>
            <a:ln w="2222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333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6679721434988"/>
          <c:y val="0.3862068965517243"/>
          <c:w val="0.34166736179069396"/>
          <c:h val="0.234482758620689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9999999999998"/>
          <c:y val="3.9473747612798808E-2"/>
          <c:w val="0.51"/>
          <c:h val="0.85855401057837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Лист1!$A$138</c:f>
              <c:strCache>
                <c:ptCount val="1"/>
                <c:pt idx="0">
                  <c:v>     поставщики и подрядчики                                                                 </c:v>
                </c:pt>
              </c:strCache>
            </c:strRef>
          </c:tx>
          <c:invertIfNegative val="0"/>
          <c:cat>
            <c:strRef>
              <c:f>Лист1!$B$137:$D$137</c:f>
              <c:strCache>
                <c:ptCount val="3"/>
                <c:pt idx="0">
                  <c:v>на 31.12.10</c:v>
                </c:pt>
                <c:pt idx="1">
                  <c:v>на 31.12.11</c:v>
                </c:pt>
                <c:pt idx="2">
                  <c:v>на 31.12.12</c:v>
                </c:pt>
              </c:strCache>
            </c:strRef>
          </c:cat>
          <c:val>
            <c:numRef>
              <c:f>Лист1!$B$138:$D$138</c:f>
              <c:numCache>
                <c:formatCode>#,##0_ ;\-#,##0\ </c:formatCode>
                <c:ptCount val="3"/>
                <c:pt idx="0">
                  <c:v>2076</c:v>
                </c:pt>
                <c:pt idx="1">
                  <c:v>2399</c:v>
                </c:pt>
                <c:pt idx="2">
                  <c:v>2104</c:v>
                </c:pt>
              </c:numCache>
            </c:numRef>
          </c:val>
        </c:ser>
        <c:ser>
          <c:idx val="1"/>
          <c:order val="1"/>
          <c:tx>
            <c:strRef>
              <c:f>Лист1!$A$139</c:f>
              <c:strCache>
                <c:ptCount val="1"/>
                <c:pt idx="0">
                  <c:v>   задолженность по оплате труда перед персоналом             </c:v>
                </c:pt>
              </c:strCache>
            </c:strRef>
          </c:tx>
          <c:invertIfNegative val="0"/>
          <c:val>
            <c:numRef>
              <c:f>Лист1!$B$139:$D$139</c:f>
              <c:numCache>
                <c:formatCode>General</c:formatCode>
                <c:ptCount val="3"/>
                <c:pt idx="0">
                  <c:v>270</c:v>
                </c:pt>
                <c:pt idx="1">
                  <c:v>298</c:v>
                </c:pt>
                <c:pt idx="2">
                  <c:v>296</c:v>
                </c:pt>
              </c:numCache>
            </c:numRef>
          </c:val>
        </c:ser>
        <c:ser>
          <c:idx val="2"/>
          <c:order val="2"/>
          <c:tx>
            <c:strRef>
              <c:f>Лист1!$A$141</c:f>
              <c:strCache>
                <c:ptCount val="1"/>
                <c:pt idx="0">
                  <c:v>    авансы полученные                                                                                      </c:v>
                </c:pt>
              </c:strCache>
            </c:strRef>
          </c:tx>
          <c:invertIfNegative val="0"/>
          <c:val>
            <c:numRef>
              <c:f>Лист1!$B$141:$D$141</c:f>
              <c:numCache>
                <c:formatCode>General</c:formatCode>
                <c:ptCount val="3"/>
                <c:pt idx="0">
                  <c:v>1783</c:v>
                </c:pt>
                <c:pt idx="1">
                  <c:v>1868</c:v>
                </c:pt>
                <c:pt idx="2">
                  <c:v>1519</c:v>
                </c:pt>
              </c:numCache>
            </c:numRef>
          </c:val>
        </c:ser>
        <c:ser>
          <c:idx val="3"/>
          <c:order val="3"/>
          <c:tx>
            <c:strRef>
              <c:f>Лист1!$A$142</c:f>
              <c:strCache>
                <c:ptCount val="1"/>
                <c:pt idx="0">
                  <c:v>    прочие кредиторы                                                                                                 </c:v>
                </c:pt>
              </c:strCache>
            </c:strRef>
          </c:tx>
          <c:invertIfNegative val="0"/>
          <c:val>
            <c:numRef>
              <c:f>Лист1!$B$142:$D$142</c:f>
              <c:numCache>
                <c:formatCode>General</c:formatCode>
                <c:ptCount val="3"/>
                <c:pt idx="0">
                  <c:v>426</c:v>
                </c:pt>
                <c:pt idx="1">
                  <c:v>383</c:v>
                </c:pt>
                <c:pt idx="2">
                  <c:v>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721984"/>
        <c:axId val="143729408"/>
      </c:barChart>
      <c:catAx>
        <c:axId val="1437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3729408"/>
        <c:crosses val="autoZero"/>
        <c:auto val="1"/>
        <c:lblAlgn val="ctr"/>
        <c:lblOffset val="100"/>
        <c:noMultiLvlLbl val="0"/>
      </c:catAx>
      <c:valAx>
        <c:axId val="1437294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372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400000000000035"/>
          <c:y val="0.25000040154772557"/>
          <c:w val="0.34200000000000008"/>
          <c:h val="0.493421845159984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Структура кредитного портфеля по состоянию на 31.12.2012г.</a:t>
            </a:r>
          </a:p>
        </c:rich>
      </c:tx>
      <c:layout>
        <c:manualLayout>
          <c:xMode val="edge"/>
          <c:yMode val="edge"/>
          <c:x val="0.12129516760195774"/>
          <c:y val="9.49792832499711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983842010772011"/>
          <c:y val="0.32520454301854301"/>
          <c:w val="0.25134649910233392"/>
          <c:h val="0.56910795028244998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6.3604950757302117E-2"/>
                  <c:y val="4.97468228842528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871937882764651E-2"/>
                  <c:y val="-7.691017789442990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781791037588311E-2"/>
                  <c:y val="-1.02894354700507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358496472344625"/>
                  <c:y val="7.420515734502259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770184690216477E-2"/>
                  <c:y val="-8.11638751341649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285077897372916E-2"/>
                  <c:y val="7.375418278900705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[1]Лист1!$A$3:$A$8</c:f>
              <c:strCache>
                <c:ptCount val="6"/>
                <c:pt idx="0">
                  <c:v>ОАО Банк ВТБ </c:v>
                </c:pt>
                <c:pt idx="1">
                  <c:v>Сбербанк России</c:v>
                </c:pt>
                <c:pt idx="2">
                  <c:v>АЛЬФА-БАНК</c:v>
                </c:pt>
                <c:pt idx="3">
                  <c:v>Связь-Банк</c:v>
                </c:pt>
                <c:pt idx="4">
                  <c:v>Газпромбанк</c:v>
                </c:pt>
                <c:pt idx="5">
                  <c:v>АБ РОССИЯ</c:v>
                </c:pt>
              </c:strCache>
            </c:strRef>
          </c:cat>
          <c:val>
            <c:numRef>
              <c:f>[1]Лист1!$B$3:$B$8</c:f>
              <c:numCache>
                <c:formatCode>General</c:formatCode>
                <c:ptCount val="6"/>
                <c:pt idx="0">
                  <c:v>0.18</c:v>
                </c:pt>
                <c:pt idx="1">
                  <c:v>0.42</c:v>
                </c:pt>
                <c:pt idx="2">
                  <c:v>0.17</c:v>
                </c:pt>
                <c:pt idx="3">
                  <c:v>0.01</c:v>
                </c:pt>
                <c:pt idx="4">
                  <c:v>0.06</c:v>
                </c:pt>
                <c:pt idx="5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Динамика средневзвешенной ставки по привлеченным кредитам</a:t>
            </a:r>
          </a:p>
        </c:rich>
      </c:tx>
      <c:layout>
        <c:manualLayout>
          <c:xMode val="edge"/>
          <c:yMode val="edge"/>
          <c:x val="0.13757403163221321"/>
          <c:y val="2.4330708661417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97841726618722"/>
          <c:y val="0.31034548075810031"/>
          <c:w val="0.66546762589928055"/>
          <c:h val="0.5560356530249297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[1]Лист1!$I$2:$K$2</c:f>
              <c:strCache>
                <c:ptCount val="3"/>
                <c:pt idx="0">
                  <c:v>2010г.</c:v>
                </c:pt>
                <c:pt idx="1">
                  <c:v>2011г.</c:v>
                </c:pt>
                <c:pt idx="2">
                  <c:v>2012г.</c:v>
                </c:pt>
              </c:strCache>
            </c:strRef>
          </c:cat>
          <c:val>
            <c:numRef>
              <c:f>[1]Лист1!$I$3:$K$3</c:f>
              <c:numCache>
                <c:formatCode>General</c:formatCode>
                <c:ptCount val="3"/>
                <c:pt idx="0">
                  <c:v>7.81</c:v>
                </c:pt>
                <c:pt idx="1">
                  <c:v>7.27</c:v>
                </c:pt>
                <c:pt idx="2">
                  <c:v>9.5299999999999994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6"/>
        <c:overlap val="1"/>
        <c:axId val="162702080"/>
        <c:axId val="162704768"/>
      </c:barChart>
      <c:catAx>
        <c:axId val="1627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62704768"/>
        <c:crosses val="autoZero"/>
        <c:auto val="1"/>
        <c:lblAlgn val="ctr"/>
        <c:lblOffset val="100"/>
        <c:noMultiLvlLbl val="0"/>
      </c:catAx>
      <c:valAx>
        <c:axId val="16270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Значение средневзвешенной ставки, %</a:t>
                </a:r>
              </a:p>
            </c:rich>
          </c:tx>
          <c:layout>
            <c:manualLayout>
              <c:xMode val="edge"/>
              <c:yMode val="edge"/>
              <c:x val="4.1935374072477258E-2"/>
              <c:y val="0.22959755030621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62702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82402501536672"/>
          <c:y val="0.20477815699658702"/>
          <c:w val="0.67255030742629363"/>
          <c:h val="0.58020477815699656"/>
        </c:manualLayout>
      </c:layout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-0.13169799177401675"/>
                  <c:y val="-3.484382333002998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Займы и кредиты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974648283907047E-2"/>
                  <c:y val="-2.188767794754134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Прочие обязательства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527669673474727"/>
                  <c:y val="-1.135109766908276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Краткосрочная</a:t>
                    </a:r>
                    <a:r>
                      <a:rPr lang="ru-RU" baseline="0"/>
                      <a:t> кредиторская задолженность</a:t>
                    </a:r>
                    <a:r>
                      <a:rPr lang="ru-RU"/>
                      <a:t>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Уставный</a:t>
                    </a:r>
                    <a:r>
                      <a:rPr lang="ru-RU" baseline="0"/>
                      <a:t> капитал</a:t>
                    </a:r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800"/>
                      <a:t>Переоценка внеоборотных активов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107560084401224E-2"/>
                  <c:y val="1.56567737658977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700"/>
                      <a:t>Добавочный капитал </a:t>
                    </a:r>
                    <a:r>
                      <a:rPr lang="ru-RU" sz="800"/>
                      <a:t>
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rot="0"/>
                  <a:lstStyle/>
                  <a:p>
                    <a:pPr>
                      <a:defRPr/>
                    </a:pPr>
                    <a:r>
                      <a:rPr lang="ru-RU"/>
                      <a:t>Собственный капитал
71%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Лист1!$A$55:$A$62</c:f>
              <c:strCache>
                <c:ptCount val="8"/>
                <c:pt idx="0">
                  <c:v>Займы и кредиты</c:v>
                </c:pt>
                <c:pt idx="1">
                  <c:v>Прочие обязательства</c:v>
                </c:pt>
                <c:pt idx="2">
                  <c:v>Краткосрочная кредиторская задолженность </c:v>
                </c:pt>
                <c:pt idx="3">
                  <c:v>Уставный капитал</c:v>
                </c:pt>
                <c:pt idx="4">
                  <c:v>Переоценка внеоборотных активов</c:v>
                </c:pt>
                <c:pt idx="5">
                  <c:v>Добавочный капитал (без переоценки)</c:v>
                </c:pt>
                <c:pt idx="6">
                  <c:v>Резервный капитал</c:v>
                </c:pt>
                <c:pt idx="7">
                  <c:v>Нераспределенная прибыль (убыток)</c:v>
                </c:pt>
              </c:strCache>
            </c:strRef>
          </c:cat>
          <c:val>
            <c:numRef>
              <c:f>Лист1!$B$55:$B$62</c:f>
              <c:numCache>
                <c:formatCode>#,##0</c:formatCode>
                <c:ptCount val="8"/>
                <c:pt idx="0">
                  <c:v>4651</c:v>
                </c:pt>
                <c:pt idx="1">
                  <c:v>2074</c:v>
                </c:pt>
                <c:pt idx="2">
                  <c:v>4854</c:v>
                </c:pt>
                <c:pt idx="3">
                  <c:v>9578.5920000000006</c:v>
                </c:pt>
                <c:pt idx="4">
                  <c:v>16046</c:v>
                </c:pt>
                <c:pt idx="5">
                  <c:v>1318</c:v>
                </c:pt>
                <c:pt idx="6">
                  <c:v>344</c:v>
                </c:pt>
                <c:pt idx="7">
                  <c:v>-596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07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114298</xdr:rowOff>
    </xdr:from>
    <xdr:to>
      <xdr:col>3</xdr:col>
      <xdr:colOff>600075</xdr:colOff>
      <xdr:row>28</xdr:row>
      <xdr:rowOff>76199</xdr:rowOff>
    </xdr:to>
    <xdr:graphicFrame macro="">
      <xdr:nvGraphicFramePr>
        <xdr:cNvPr id="14352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142875</xdr:rowOff>
    </xdr:from>
    <xdr:to>
      <xdr:col>1</xdr:col>
      <xdr:colOff>1076325</xdr:colOff>
      <xdr:row>32</xdr:row>
      <xdr:rowOff>104775</xdr:rowOff>
    </xdr:to>
    <xdr:graphicFrame macro="">
      <xdr:nvGraphicFramePr>
        <xdr:cNvPr id="131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16</xdr:row>
      <xdr:rowOff>19050</xdr:rowOff>
    </xdr:from>
    <xdr:to>
      <xdr:col>6</xdr:col>
      <xdr:colOff>161925</xdr:colOff>
      <xdr:row>32</xdr:row>
      <xdr:rowOff>19050</xdr:rowOff>
    </xdr:to>
    <xdr:graphicFrame macro="">
      <xdr:nvGraphicFramePr>
        <xdr:cNvPr id="131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33</xdr:row>
      <xdr:rowOff>114300</xdr:rowOff>
    </xdr:from>
    <xdr:to>
      <xdr:col>1</xdr:col>
      <xdr:colOff>1076325</xdr:colOff>
      <xdr:row>49</xdr:row>
      <xdr:rowOff>85725</xdr:rowOff>
    </xdr:to>
    <xdr:graphicFrame macro="">
      <xdr:nvGraphicFramePr>
        <xdr:cNvPr id="1315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923925</xdr:colOff>
      <xdr:row>114</xdr:row>
      <xdr:rowOff>38100</xdr:rowOff>
    </xdr:from>
    <xdr:to>
      <xdr:col>4</xdr:col>
      <xdr:colOff>238125</xdr:colOff>
      <xdr:row>131</xdr:row>
      <xdr:rowOff>47625</xdr:rowOff>
    </xdr:to>
    <xdr:graphicFrame macro="">
      <xdr:nvGraphicFramePr>
        <xdr:cNvPr id="1316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628650</xdr:colOff>
      <xdr:row>146</xdr:row>
      <xdr:rowOff>152400</xdr:rowOff>
    </xdr:from>
    <xdr:to>
      <xdr:col>4</xdr:col>
      <xdr:colOff>133350</xdr:colOff>
      <xdr:row>164</xdr:row>
      <xdr:rowOff>133350</xdr:rowOff>
    </xdr:to>
    <xdr:graphicFrame macro="">
      <xdr:nvGraphicFramePr>
        <xdr:cNvPr id="1317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177</xdr:row>
      <xdr:rowOff>85725</xdr:rowOff>
    </xdr:from>
    <xdr:to>
      <xdr:col>4</xdr:col>
      <xdr:colOff>66675</xdr:colOff>
      <xdr:row>191</xdr:row>
      <xdr:rowOff>190500</xdr:rowOff>
    </xdr:to>
    <xdr:graphicFrame macro="">
      <xdr:nvGraphicFramePr>
        <xdr:cNvPr id="131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409575</xdr:colOff>
      <xdr:row>171</xdr:row>
      <xdr:rowOff>123825</xdr:rowOff>
    </xdr:from>
    <xdr:to>
      <xdr:col>11</xdr:col>
      <xdr:colOff>9525</xdr:colOff>
      <xdr:row>185</xdr:row>
      <xdr:rowOff>66675</xdr:rowOff>
    </xdr:to>
    <xdr:graphicFrame macro="">
      <xdr:nvGraphicFramePr>
        <xdr:cNvPr id="131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64</xdr:row>
      <xdr:rowOff>57150</xdr:rowOff>
    </xdr:from>
    <xdr:to>
      <xdr:col>3</xdr:col>
      <xdr:colOff>685800</xdr:colOff>
      <xdr:row>81</xdr:row>
      <xdr:rowOff>95250</xdr:rowOff>
    </xdr:to>
    <xdr:graphicFrame macro="">
      <xdr:nvGraphicFramePr>
        <xdr:cNvPr id="1320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9525</xdr:colOff>
      <xdr:row>65</xdr:row>
      <xdr:rowOff>19050</xdr:rowOff>
    </xdr:from>
    <xdr:to>
      <xdr:col>13</xdr:col>
      <xdr:colOff>104775</xdr:colOff>
      <xdr:row>83</xdr:row>
      <xdr:rowOff>123825</xdr:rowOff>
    </xdr:to>
    <xdr:graphicFrame macro="">
      <xdr:nvGraphicFramePr>
        <xdr:cNvPr id="1321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38100</xdr:colOff>
      <xdr:row>84</xdr:row>
      <xdr:rowOff>28575</xdr:rowOff>
    </xdr:from>
    <xdr:to>
      <xdr:col>13</xdr:col>
      <xdr:colOff>133350</xdr:colOff>
      <xdr:row>101</xdr:row>
      <xdr:rowOff>152400</xdr:rowOff>
    </xdr:to>
    <xdr:graphicFrame macro="">
      <xdr:nvGraphicFramePr>
        <xdr:cNvPr id="1322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0.2384</cdr:x>
      <cdr:y>0.01678</cdr:y>
    </cdr:from>
    <cdr:to>
      <cdr:x>0.75155</cdr:x>
      <cdr:y>0.09691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2723" y="97900"/>
          <a:ext cx="2051001" cy="279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/>
            <a:t>Структура пассивов 2010г</a:t>
          </a:r>
        </a:p>
      </cdr:txBody>
    </cdr:sp>
  </cdr:relSizeAnchor>
  <cdr:relSizeAnchor xmlns:cdr="http://schemas.openxmlformats.org/drawingml/2006/chartDrawing">
    <cdr:from>
      <cdr:x>0.46578</cdr:x>
      <cdr:y>0.24823</cdr:y>
    </cdr:from>
    <cdr:to>
      <cdr:x>0.6477</cdr:x>
      <cdr:y>0.31873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19350" y="733425"/>
          <a:ext cx="8667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0.36573</cdr:x>
      <cdr:y>0.35095</cdr:y>
    </cdr:from>
    <cdr:to>
      <cdr:x>0.44599</cdr:x>
      <cdr:y>0.45239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52626" y="1085849"/>
          <a:ext cx="390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0.33771</cdr:x>
      <cdr:y>0.30048</cdr:y>
    </cdr:from>
    <cdr:to>
      <cdr:x>0.43362</cdr:x>
      <cdr:y>0.40191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19276" y="933449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0.33771</cdr:x>
      <cdr:y>0.30048</cdr:y>
    </cdr:from>
    <cdr:to>
      <cdr:x>0.54263</cdr:x>
      <cdr:y>0.6209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19276" y="933448"/>
          <a:ext cx="99060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0.28122</cdr:x>
      <cdr:y>0.31984</cdr:y>
    </cdr:from>
    <cdr:to>
      <cdr:x>0.37359</cdr:x>
      <cdr:y>0.40589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94504" y="949760"/>
          <a:ext cx="433234" cy="245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12%</a:t>
          </a:r>
        </a:p>
      </cdr:txBody>
    </cdr:sp>
  </cdr:relSizeAnchor>
  <cdr:relSizeAnchor xmlns:cdr="http://schemas.openxmlformats.org/drawingml/2006/chartDrawing">
    <cdr:from>
      <cdr:x>0.29761</cdr:x>
      <cdr:y>0.45239</cdr:y>
    </cdr:from>
    <cdr:to>
      <cdr:x>0.38736</cdr:x>
      <cdr:y>0.52547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619251" y="1390649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5%</a:t>
          </a:r>
        </a:p>
      </cdr:txBody>
    </cdr:sp>
  </cdr:relSizeAnchor>
  <cdr:relSizeAnchor xmlns:cdr="http://schemas.openxmlformats.org/drawingml/2006/chartDrawing">
    <cdr:from>
      <cdr:x>0.30402</cdr:x>
      <cdr:y>0.55567</cdr:y>
    </cdr:from>
    <cdr:to>
      <cdr:x>0.39448</cdr:x>
      <cdr:y>0.66962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600508" y="1626630"/>
          <a:ext cx="424016" cy="327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12%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0.25502</cdr:x>
      <cdr:y>0.02935</cdr:y>
    </cdr:from>
    <cdr:to>
      <cdr:x>0.64465</cdr:x>
      <cdr:y>0.1068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0667" y="77396"/>
          <a:ext cx="1939747" cy="226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/>
            <a:t>Структура пассивов 2011г</a:t>
          </a:r>
        </a:p>
      </cdr:txBody>
    </cdr:sp>
  </cdr:relSizeAnchor>
  <cdr:relSizeAnchor xmlns:cdr="http://schemas.openxmlformats.org/drawingml/2006/chartDrawing">
    <cdr:from>
      <cdr:x>0.32425</cdr:x>
      <cdr:y>0.29339</cdr:y>
    </cdr:from>
    <cdr:to>
      <cdr:x>0.40136</cdr:x>
      <cdr:y>0.39021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9725" y="885826"/>
          <a:ext cx="381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12%</a:t>
          </a:r>
        </a:p>
      </cdr:txBody>
    </cdr:sp>
  </cdr:relSizeAnchor>
  <cdr:relSizeAnchor xmlns:cdr="http://schemas.openxmlformats.org/drawingml/2006/chartDrawing">
    <cdr:from>
      <cdr:x>0.29673</cdr:x>
      <cdr:y>0.40235</cdr:y>
    </cdr:from>
    <cdr:to>
      <cdr:x>0.3767</cdr:x>
      <cdr:y>0.48217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66850" y="1219201"/>
          <a:ext cx="400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7%</a:t>
          </a:r>
        </a:p>
      </cdr:txBody>
    </cdr:sp>
  </cdr:relSizeAnchor>
  <cdr:relSizeAnchor xmlns:cdr="http://schemas.openxmlformats.org/drawingml/2006/chartDrawing">
    <cdr:from>
      <cdr:x>0.31205</cdr:x>
      <cdr:y>0.50694</cdr:y>
    </cdr:from>
    <cdr:to>
      <cdr:x>0.38988</cdr:x>
      <cdr:y>0.60375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43050" y="1543052"/>
          <a:ext cx="39052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15%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0.30788</cdr:x>
      <cdr:y>0.03046</cdr:y>
    </cdr:from>
    <cdr:to>
      <cdr:x>0.69924</cdr:x>
      <cdr:y>0.11228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6892" y="86921"/>
          <a:ext cx="1939747" cy="226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/>
            <a:t>Структура пассивов 2012г</a:t>
          </a:r>
        </a:p>
      </cdr:txBody>
    </cdr:sp>
  </cdr:relSizeAnchor>
  <cdr:relSizeAnchor xmlns:cdr="http://schemas.openxmlformats.org/drawingml/2006/chartDrawing">
    <cdr:from>
      <cdr:x>0.41951</cdr:x>
      <cdr:y>0.24018</cdr:y>
    </cdr:from>
    <cdr:to>
      <cdr:x>0.5481</cdr:x>
      <cdr:y>0.38352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5500" y="676275"/>
          <a:ext cx="6381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0.30911</cdr:x>
      <cdr:y>0.3005</cdr:y>
    </cdr:from>
    <cdr:to>
      <cdr:x>0.37928</cdr:x>
      <cdr:y>0.3904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3050" y="847725"/>
          <a:ext cx="352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10%</a:t>
          </a:r>
        </a:p>
      </cdr:txBody>
    </cdr:sp>
  </cdr:relSizeAnchor>
  <cdr:relSizeAnchor xmlns:cdr="http://schemas.openxmlformats.org/drawingml/2006/chartDrawing">
    <cdr:from>
      <cdr:x>0.25715</cdr:x>
      <cdr:y>0.40291</cdr:y>
    </cdr:from>
    <cdr:to>
      <cdr:x>0.33785</cdr:x>
      <cdr:y>0.46962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85875" y="1143001"/>
          <a:ext cx="4000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7%</a:t>
          </a:r>
        </a:p>
      </cdr:txBody>
    </cdr:sp>
  </cdr:relSizeAnchor>
  <cdr:relSizeAnchor xmlns:cdr="http://schemas.openxmlformats.org/drawingml/2006/chartDrawing">
    <cdr:from>
      <cdr:x>0.27248</cdr:x>
      <cdr:y>0.52849</cdr:y>
    </cdr:from>
    <cdr:to>
      <cdr:x>0.35629</cdr:x>
      <cdr:y>0.63041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62075" y="1504950"/>
          <a:ext cx="4191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23%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userxx\Local%20Settings\Temporary%20Internet%20Files\Content.Outlook\E82GAD76\&#1076;&#1080;&#1072;&#1075;&#1088;&#1072;&#1084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I2" t="str">
            <v>2010г.</v>
          </cell>
          <cell r="J2" t="str">
            <v>2011г.</v>
          </cell>
          <cell r="K2" t="str">
            <v>2012г.</v>
          </cell>
        </row>
        <row r="3">
          <cell r="A3" t="str">
            <v xml:space="preserve">ОАО Банк ВТБ </v>
          </cell>
          <cell r="B3">
            <v>0.18</v>
          </cell>
          <cell r="I3">
            <v>7.81</v>
          </cell>
          <cell r="J3">
            <v>7.27</v>
          </cell>
          <cell r="K3">
            <v>9.5299999999999994</v>
          </cell>
        </row>
        <row r="4">
          <cell r="A4" t="str">
            <v>Сбербанк России</v>
          </cell>
          <cell r="B4">
            <v>0.42</v>
          </cell>
        </row>
        <row r="5">
          <cell r="A5" t="str">
            <v>АЛЬФА-БАНК</v>
          </cell>
          <cell r="B5">
            <v>0.17</v>
          </cell>
        </row>
        <row r="6">
          <cell r="A6" t="str">
            <v>Связь-Банк</v>
          </cell>
          <cell r="B6">
            <v>0.01</v>
          </cell>
        </row>
        <row r="7">
          <cell r="A7" t="str">
            <v>Газпромбанк</v>
          </cell>
          <cell r="B7">
            <v>0.06</v>
          </cell>
        </row>
        <row r="8">
          <cell r="A8" t="str">
            <v>АБ РОССИЯ</v>
          </cell>
          <cell r="B8">
            <v>0.16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7"/>
  <sheetViews>
    <sheetView tabSelected="1" workbookViewId="0">
      <selection activeCell="A53" sqref="A53:C56"/>
    </sheetView>
  </sheetViews>
  <sheetFormatPr defaultRowHeight="13.2" x14ac:dyDescent="0.25"/>
  <cols>
    <col min="1" max="1" width="18" customWidth="1"/>
    <col min="2" max="2" width="16.6640625" customWidth="1"/>
    <col min="3" max="3" width="16.5546875" customWidth="1"/>
    <col min="4" max="4" width="15.6640625" customWidth="1"/>
    <col min="5" max="5" width="16.44140625" customWidth="1"/>
    <col min="6" max="6" width="16.33203125" customWidth="1"/>
  </cols>
  <sheetData>
    <row r="3" spans="1:5" s="56" customFormat="1" ht="15.6" x14ac:dyDescent="0.25">
      <c r="A3" s="57" t="s">
        <v>53</v>
      </c>
      <c r="B3" s="55"/>
      <c r="C3" s="55"/>
      <c r="D3" s="55"/>
      <c r="E3" s="55"/>
    </row>
    <row r="5" spans="1:5" ht="20.399999999999999" x14ac:dyDescent="0.25">
      <c r="A5" s="51" t="s">
        <v>35</v>
      </c>
      <c r="B5" s="51" t="s">
        <v>52</v>
      </c>
      <c r="C5" s="51" t="s">
        <v>51</v>
      </c>
    </row>
    <row r="6" spans="1:5" x14ac:dyDescent="0.25">
      <c r="A6" s="49" t="s">
        <v>41</v>
      </c>
      <c r="B6" s="50">
        <v>0.18</v>
      </c>
      <c r="C6" s="53">
        <v>1915</v>
      </c>
    </row>
    <row r="7" spans="1:5" x14ac:dyDescent="0.25">
      <c r="A7" s="49" t="s">
        <v>43</v>
      </c>
      <c r="B7" s="50">
        <v>0.42</v>
      </c>
      <c r="C7" s="53">
        <v>4473</v>
      </c>
    </row>
    <row r="8" spans="1:5" x14ac:dyDescent="0.25">
      <c r="A8" s="49" t="s">
        <v>44</v>
      </c>
      <c r="B8" s="50">
        <v>0.17</v>
      </c>
      <c r="C8" s="53">
        <v>1856</v>
      </c>
    </row>
    <row r="9" spans="1:5" x14ac:dyDescent="0.25">
      <c r="A9" s="49" t="s">
        <v>45</v>
      </c>
      <c r="B9" s="50">
        <v>0.01</v>
      </c>
      <c r="C9" s="53">
        <v>132</v>
      </c>
    </row>
    <row r="10" spans="1:5" x14ac:dyDescent="0.25">
      <c r="A10" s="49" t="s">
        <v>46</v>
      </c>
      <c r="B10" s="50">
        <v>0.06</v>
      </c>
      <c r="C10" s="53">
        <v>600</v>
      </c>
    </row>
    <row r="11" spans="1:5" x14ac:dyDescent="0.25">
      <c r="A11" s="49" t="s">
        <v>47</v>
      </c>
      <c r="B11" s="50">
        <v>0.16</v>
      </c>
      <c r="C11" s="53">
        <v>1672</v>
      </c>
    </row>
    <row r="12" spans="1:5" x14ac:dyDescent="0.25">
      <c r="A12" s="51" t="s">
        <v>48</v>
      </c>
      <c r="B12" s="52">
        <f>SUM(B6:B11)</f>
        <v>1</v>
      </c>
      <c r="C12" s="54">
        <f>SUM(C6:C11)</f>
        <v>10648</v>
      </c>
    </row>
    <row r="13" spans="1:5" s="48" customFormat="1" x14ac:dyDescent="0.25">
      <c r="A13" s="58"/>
      <c r="B13" s="59"/>
      <c r="C13" s="60"/>
    </row>
    <row r="14" spans="1:5" s="48" customFormat="1" x14ac:dyDescent="0.25">
      <c r="A14" s="58"/>
      <c r="B14" s="59"/>
      <c r="C14" s="60"/>
    </row>
    <row r="15" spans="1:5" s="48" customFormat="1" x14ac:dyDescent="0.25">
      <c r="A15" s="58"/>
      <c r="B15" s="59"/>
      <c r="C15" s="60"/>
    </row>
    <row r="16" spans="1:5" s="48" customFormat="1" x14ac:dyDescent="0.25">
      <c r="A16" s="58"/>
      <c r="B16" s="59"/>
      <c r="C16" s="60"/>
    </row>
    <row r="17" spans="1:12" s="48" customFormat="1" x14ac:dyDescent="0.25">
      <c r="A17" s="58"/>
      <c r="B17" s="59"/>
      <c r="C17" s="60"/>
    </row>
    <row r="18" spans="1:12" s="48" customFormat="1" x14ac:dyDescent="0.25">
      <c r="A18" s="58"/>
      <c r="B18" s="59"/>
      <c r="C18" s="60"/>
    </row>
    <row r="19" spans="1:12" s="48" customFormat="1" x14ac:dyDescent="0.25">
      <c r="A19" s="58"/>
      <c r="B19" s="59"/>
      <c r="C19" s="60"/>
    </row>
    <row r="20" spans="1:12" s="48" customFormat="1" x14ac:dyDescent="0.25">
      <c r="A20" s="58"/>
      <c r="B20" s="59"/>
      <c r="C20" s="60"/>
    </row>
    <row r="21" spans="1:12" s="48" customFormat="1" x14ac:dyDescent="0.25">
      <c r="A21" s="58"/>
      <c r="B21" s="59"/>
      <c r="C21" s="60"/>
    </row>
    <row r="22" spans="1:12" s="48" customFormat="1" x14ac:dyDescent="0.25">
      <c r="A22" s="58"/>
      <c r="B22" s="59"/>
      <c r="C22" s="60"/>
    </row>
    <row r="23" spans="1:12" s="48" customFormat="1" x14ac:dyDescent="0.25">
      <c r="A23" s="58"/>
      <c r="B23" s="59"/>
      <c r="C23" s="60"/>
    </row>
    <row r="25" spans="1:12" s="48" customFormat="1" x14ac:dyDescent="0.25"/>
    <row r="26" spans="1:12" s="48" customFormat="1" x14ac:dyDescent="0.25"/>
    <row r="27" spans="1:12" s="48" customFormat="1" x14ac:dyDescent="0.25">
      <c r="A27" s="58"/>
      <c r="B27" s="59"/>
      <c r="C27" s="60"/>
    </row>
    <row r="30" spans="1:12" ht="12.75" customHeight="1" x14ac:dyDescent="0.25">
      <c r="A30" s="48"/>
      <c r="B30" s="48"/>
      <c r="C30" s="48"/>
      <c r="D30" s="48"/>
      <c r="E30" s="48"/>
    </row>
    <row r="31" spans="1:12" s="48" customFormat="1" ht="29.25" customHeight="1" x14ac:dyDescent="0.25"/>
    <row r="32" spans="1:12" x14ac:dyDescent="0.25">
      <c r="A32" s="48"/>
      <c r="B32" s="48"/>
      <c r="C32" s="48"/>
      <c r="D32" s="48"/>
      <c r="I32" s="48"/>
      <c r="J32" s="48"/>
      <c r="K32" s="48"/>
      <c r="L32" s="48"/>
    </row>
    <row r="33" spans="1:12" x14ac:dyDescent="0.25">
      <c r="A33" s="48"/>
      <c r="B33" s="48"/>
      <c r="C33" s="48"/>
      <c r="D33" s="48"/>
      <c r="I33" s="48"/>
      <c r="J33" s="48"/>
      <c r="K33" s="48"/>
      <c r="L33" s="48"/>
    </row>
    <row r="48" spans="1:12" s="48" customFormat="1" x14ac:dyDescent="0.25"/>
    <row r="50" spans="1:6" s="48" customFormat="1" ht="15.6" x14ac:dyDescent="0.25">
      <c r="A50" s="57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48"/>
      <c r="B54" s="48"/>
      <c r="C54" s="48"/>
      <c r="D54" s="48"/>
      <c r="E54" s="48"/>
      <c r="F54" s="48"/>
    </row>
    <row r="55" spans="1:6" x14ac:dyDescent="0.25">
      <c r="A55" s="48"/>
      <c r="B55" s="48"/>
      <c r="C55" s="48"/>
      <c r="D55" s="48"/>
      <c r="E55" s="48"/>
      <c r="F55" s="48"/>
    </row>
    <row r="56" spans="1:6" x14ac:dyDescent="0.25">
      <c r="A56" s="48"/>
      <c r="B56" s="48"/>
      <c r="C56" s="48"/>
      <c r="D56" s="48"/>
      <c r="E56" s="48"/>
      <c r="F56" s="48"/>
    </row>
    <row r="57" spans="1:6" x14ac:dyDescent="0.25">
      <c r="D57" s="4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6"/>
  <sheetViews>
    <sheetView workbookViewId="0">
      <selection activeCell="F8" sqref="F8"/>
    </sheetView>
  </sheetViews>
  <sheetFormatPr defaultRowHeight="13.2" x14ac:dyDescent="0.25"/>
  <cols>
    <col min="1" max="1" width="34.5546875" customWidth="1"/>
    <col min="2" max="2" width="17" customWidth="1"/>
    <col min="3" max="3" width="13.33203125" customWidth="1"/>
    <col min="4" max="4" width="14" customWidth="1"/>
  </cols>
  <sheetData>
    <row r="3" spans="1:9" x14ac:dyDescent="0.25">
      <c r="A3" s="20"/>
      <c r="B3" s="20" t="s">
        <v>26</v>
      </c>
      <c r="C3" s="20"/>
      <c r="D3" s="20"/>
      <c r="E3" s="20"/>
      <c r="F3" s="19"/>
      <c r="G3" s="19"/>
      <c r="H3" s="19"/>
    </row>
    <row r="4" spans="1:9" ht="13.8" thickBot="1" x14ac:dyDescent="0.3"/>
    <row r="5" spans="1:9" ht="27" thickBot="1" x14ac:dyDescent="0.3">
      <c r="A5" s="6" t="s">
        <v>0</v>
      </c>
      <c r="B5" s="1" t="s">
        <v>15</v>
      </c>
      <c r="C5" s="1" t="s">
        <v>16</v>
      </c>
      <c r="D5" s="1" t="s">
        <v>17</v>
      </c>
    </row>
    <row r="6" spans="1:9" ht="16.5" customHeight="1" x14ac:dyDescent="0.25">
      <c r="A6" s="4" t="s">
        <v>1</v>
      </c>
      <c r="B6" s="2">
        <v>30933</v>
      </c>
      <c r="C6" s="2">
        <v>33354</v>
      </c>
      <c r="D6" s="2">
        <v>37001</v>
      </c>
      <c r="G6" s="2">
        <f>B6/B11*100</f>
        <v>80.828325058792785</v>
      </c>
      <c r="H6" s="2">
        <f>C6/C11*100</f>
        <v>81.210586545250905</v>
      </c>
      <c r="I6" s="2">
        <f>D6/D11*100</f>
        <v>81.342332043615897</v>
      </c>
    </row>
    <row r="7" spans="1:9" ht="16.5" customHeight="1" x14ac:dyDescent="0.25">
      <c r="A7" s="4" t="s">
        <v>3</v>
      </c>
      <c r="B7" s="2">
        <v>4629</v>
      </c>
      <c r="C7" s="2">
        <v>4446</v>
      </c>
      <c r="D7" s="2">
        <v>6015</v>
      </c>
      <c r="G7" s="2">
        <f>B7/B11*100</f>
        <v>12.095636268617717</v>
      </c>
      <c r="H7" s="2">
        <f>C7/C11*100</f>
        <v>10.825156436414989</v>
      </c>
      <c r="I7" s="2">
        <f>D7/D11*100</f>
        <v>13.223267674991208</v>
      </c>
    </row>
    <row r="8" spans="1:9" ht="16.5" customHeight="1" x14ac:dyDescent="0.25">
      <c r="A8" s="4" t="s">
        <v>4</v>
      </c>
      <c r="B8" s="2">
        <v>1132</v>
      </c>
      <c r="C8" s="2">
        <v>1485</v>
      </c>
      <c r="D8" s="2">
        <v>657</v>
      </c>
      <c r="G8" s="2">
        <f>B8/B11*100</f>
        <v>2.9579304938594198</v>
      </c>
      <c r="H8" s="2">
        <f>C8/C11*100</f>
        <v>3.6156899028511602</v>
      </c>
      <c r="I8" s="2">
        <f>D8/D11*100</f>
        <v>1.4443369679915581</v>
      </c>
    </row>
    <row r="9" spans="1:9" ht="16.5" customHeight="1" x14ac:dyDescent="0.25">
      <c r="A9" s="4" t="s">
        <v>2</v>
      </c>
      <c r="B9" s="3">
        <v>796</v>
      </c>
      <c r="C9" s="3">
        <v>887</v>
      </c>
      <c r="D9" s="3">
        <v>1025</v>
      </c>
      <c r="G9" s="2">
        <f>B9/B11*100</f>
        <v>2.0799581917951397</v>
      </c>
      <c r="H9" s="2">
        <f>C9/C11*100</f>
        <v>2.1596747096491442</v>
      </c>
      <c r="I9" s="2">
        <f>D9/D11*100</f>
        <v>2.2533415406260993</v>
      </c>
    </row>
    <row r="10" spans="1:9" ht="16.5" customHeight="1" thickBot="1" x14ac:dyDescent="0.3">
      <c r="A10" s="5" t="s">
        <v>6</v>
      </c>
      <c r="B10" s="7">
        <f>527+253</f>
        <v>780</v>
      </c>
      <c r="C10" s="7">
        <f>633+266</f>
        <v>899</v>
      </c>
      <c r="D10" s="7">
        <f>507+283</f>
        <v>790</v>
      </c>
      <c r="G10" s="2">
        <f>B10/B11*100</f>
        <v>2.0381499869349362</v>
      </c>
      <c r="H10" s="2">
        <f>C10/C11*100</f>
        <v>2.1888924058338</v>
      </c>
      <c r="I10" s="2">
        <f>D10/D11*100</f>
        <v>1.7367217727752373</v>
      </c>
    </row>
    <row r="11" spans="1:9" ht="16.5" customHeight="1" thickBot="1" x14ac:dyDescent="0.3">
      <c r="A11" s="8" t="s">
        <v>5</v>
      </c>
      <c r="B11" s="9">
        <f>SUM(B6:B10)</f>
        <v>38270</v>
      </c>
      <c r="C11" s="9">
        <f>SUM(C6:C10)</f>
        <v>41071</v>
      </c>
      <c r="D11" s="10">
        <f>SUM(D6:D10)</f>
        <v>45488</v>
      </c>
      <c r="G11" s="2">
        <f>SUM(G6:G10)</f>
        <v>100</v>
      </c>
      <c r="H11" s="2">
        <f>SUM(H6:H10)</f>
        <v>99.999999999999986</v>
      </c>
      <c r="I11" s="2">
        <f>SUM(I6:I10)</f>
        <v>100</v>
      </c>
    </row>
    <row r="52" spans="1:8" x14ac:dyDescent="0.25">
      <c r="A52" s="20"/>
      <c r="B52" s="20" t="s">
        <v>27</v>
      </c>
      <c r="C52" s="20"/>
      <c r="D52" s="20"/>
      <c r="E52" s="20"/>
      <c r="F52" s="19"/>
      <c r="G52" s="19"/>
      <c r="H52" s="19"/>
    </row>
    <row r="53" spans="1:8" ht="13.8" thickBot="1" x14ac:dyDescent="0.3"/>
    <row r="54" spans="1:8" ht="13.8" thickBot="1" x14ac:dyDescent="0.3">
      <c r="A54" s="15" t="s">
        <v>0</v>
      </c>
      <c r="B54" s="17">
        <v>2010</v>
      </c>
      <c r="C54" s="17">
        <v>2011</v>
      </c>
      <c r="D54" s="17">
        <v>2012</v>
      </c>
    </row>
    <row r="55" spans="1:8" x14ac:dyDescent="0.25">
      <c r="A55" s="12" t="s">
        <v>13</v>
      </c>
      <c r="B55" s="11">
        <v>4651</v>
      </c>
      <c r="C55" s="11">
        <v>6228</v>
      </c>
      <c r="D55" s="11">
        <v>10648</v>
      </c>
    </row>
    <row r="56" spans="1:8" x14ac:dyDescent="0.25">
      <c r="A56" s="12" t="s">
        <v>14</v>
      </c>
      <c r="B56" s="11">
        <v>2074</v>
      </c>
      <c r="C56" s="11">
        <v>2646</v>
      </c>
      <c r="D56" s="11">
        <v>3351</v>
      </c>
    </row>
    <row r="57" spans="1:8" ht="26.4" x14ac:dyDescent="0.25">
      <c r="A57" s="13" t="s">
        <v>11</v>
      </c>
      <c r="B57" s="16">
        <v>4854</v>
      </c>
      <c r="C57" s="16">
        <v>5094</v>
      </c>
      <c r="D57" s="16">
        <v>4325</v>
      </c>
    </row>
    <row r="58" spans="1:8" x14ac:dyDescent="0.25">
      <c r="A58" s="44" t="s">
        <v>7</v>
      </c>
      <c r="B58" s="45">
        <v>9578.5920000000006</v>
      </c>
      <c r="C58" s="45">
        <v>9579</v>
      </c>
      <c r="D58" s="45">
        <v>9579</v>
      </c>
    </row>
    <row r="59" spans="1:8" x14ac:dyDescent="0.25">
      <c r="A59" s="46" t="s">
        <v>8</v>
      </c>
      <c r="B59" s="47">
        <v>16046</v>
      </c>
      <c r="C59" s="47">
        <v>16018</v>
      </c>
      <c r="D59" s="47">
        <v>15916</v>
      </c>
    </row>
    <row r="60" spans="1:8" x14ac:dyDescent="0.25">
      <c r="A60" s="46" t="s">
        <v>9</v>
      </c>
      <c r="B60" s="47">
        <v>1318</v>
      </c>
      <c r="C60" s="47">
        <v>1318</v>
      </c>
      <c r="D60" s="47">
        <v>1318</v>
      </c>
    </row>
    <row r="61" spans="1:8" x14ac:dyDescent="0.25">
      <c r="A61" s="46" t="s">
        <v>10</v>
      </c>
      <c r="B61" s="47">
        <v>344</v>
      </c>
      <c r="C61" s="47">
        <v>344</v>
      </c>
      <c r="D61" s="47">
        <v>365</v>
      </c>
    </row>
    <row r="62" spans="1:8" ht="13.8" thickBot="1" x14ac:dyDescent="0.3">
      <c r="A62" s="46" t="s">
        <v>50</v>
      </c>
      <c r="B62" s="47">
        <v>-596</v>
      </c>
      <c r="C62" s="47">
        <v>-157</v>
      </c>
      <c r="D62" s="47">
        <v>-14</v>
      </c>
    </row>
    <row r="63" spans="1:8" ht="13.8" thickBot="1" x14ac:dyDescent="0.3">
      <c r="A63" s="14" t="s">
        <v>12</v>
      </c>
      <c r="B63" s="18">
        <v>38269.592000000004</v>
      </c>
      <c r="C63" s="18">
        <v>41070</v>
      </c>
      <c r="D63" s="18">
        <v>45488</v>
      </c>
    </row>
    <row r="103" spans="1:8" x14ac:dyDescent="0.25">
      <c r="A103" s="20"/>
      <c r="B103" s="20" t="s">
        <v>25</v>
      </c>
      <c r="C103" s="20"/>
      <c r="D103" s="20"/>
      <c r="E103" s="20"/>
      <c r="F103" s="19"/>
      <c r="G103" s="19"/>
      <c r="H103" s="19"/>
    </row>
    <row r="105" spans="1:8" ht="13.8" thickBot="1" x14ac:dyDescent="0.3">
      <c r="A105" s="28"/>
      <c r="B105" s="29" t="s">
        <v>18</v>
      </c>
      <c r="C105" s="29" t="s">
        <v>19</v>
      </c>
      <c r="D105" s="29" t="s">
        <v>20</v>
      </c>
    </row>
    <row r="106" spans="1:8" ht="13.8" thickBot="1" x14ac:dyDescent="0.3">
      <c r="A106" s="21" t="s">
        <v>21</v>
      </c>
      <c r="B106" s="22">
        <v>4629</v>
      </c>
      <c r="C106" s="22">
        <v>4446</v>
      </c>
      <c r="D106" s="22">
        <v>6014.8</v>
      </c>
    </row>
    <row r="107" spans="1:8" ht="15" customHeight="1" x14ac:dyDescent="0.3">
      <c r="A107" s="23" t="s">
        <v>22</v>
      </c>
      <c r="B107" s="24">
        <v>3729</v>
      </c>
      <c r="C107" s="24">
        <v>3567</v>
      </c>
      <c r="D107" s="24">
        <v>5055</v>
      </c>
    </row>
    <row r="108" spans="1:8" ht="13.8" x14ac:dyDescent="0.3">
      <c r="A108" s="26" t="s">
        <v>23</v>
      </c>
      <c r="B108" s="25">
        <v>82</v>
      </c>
      <c r="C108" s="25">
        <v>106</v>
      </c>
      <c r="D108" s="25">
        <v>94</v>
      </c>
    </row>
    <row r="109" spans="1:8" ht="13.8" x14ac:dyDescent="0.3">
      <c r="A109" s="26" t="s">
        <v>24</v>
      </c>
      <c r="B109" s="27">
        <v>818</v>
      </c>
      <c r="C109" s="27">
        <v>773</v>
      </c>
      <c r="D109" s="27">
        <v>865.8</v>
      </c>
    </row>
    <row r="137" spans="1:4" x14ac:dyDescent="0.25">
      <c r="A137" s="39"/>
      <c r="B137" s="40" t="s">
        <v>18</v>
      </c>
      <c r="C137" s="40" t="s">
        <v>19</v>
      </c>
      <c r="D137" s="41" t="s">
        <v>20</v>
      </c>
    </row>
    <row r="138" spans="1:4" x14ac:dyDescent="0.25">
      <c r="A138" s="34" t="s">
        <v>28</v>
      </c>
      <c r="B138" s="35">
        <f>2074+2</f>
        <v>2076</v>
      </c>
      <c r="C138" s="35">
        <f>2390+9</f>
        <v>2399</v>
      </c>
      <c r="D138" s="42">
        <f>2075+29</f>
        <v>2104</v>
      </c>
    </row>
    <row r="139" spans="1:4" ht="26.4" x14ac:dyDescent="0.25">
      <c r="A139" s="34" t="s">
        <v>29</v>
      </c>
      <c r="B139" s="36">
        <v>270</v>
      </c>
      <c r="C139" s="36">
        <v>298</v>
      </c>
      <c r="D139" s="36">
        <v>296</v>
      </c>
    </row>
    <row r="140" spans="1:4" ht="26.4" x14ac:dyDescent="0.25">
      <c r="A140" s="34" t="s">
        <v>33</v>
      </c>
      <c r="B140" s="36">
        <f>535+65</f>
        <v>600</v>
      </c>
      <c r="C140" s="36">
        <f>274+99</f>
        <v>373</v>
      </c>
      <c r="D140" s="36">
        <f>190+119</f>
        <v>309</v>
      </c>
    </row>
    <row r="141" spans="1:4" x14ac:dyDescent="0.25">
      <c r="A141" s="34" t="s">
        <v>30</v>
      </c>
      <c r="B141" s="36">
        <v>1783</v>
      </c>
      <c r="C141" s="36">
        <v>1868</v>
      </c>
      <c r="D141" s="36">
        <v>1519</v>
      </c>
    </row>
    <row r="142" spans="1:4" ht="13.8" thickBot="1" x14ac:dyDescent="0.3">
      <c r="A142" s="34" t="s">
        <v>31</v>
      </c>
      <c r="B142" s="36">
        <f>127+299</f>
        <v>426</v>
      </c>
      <c r="C142" s="36">
        <f>165+218</f>
        <v>383</v>
      </c>
      <c r="D142" s="36">
        <f>126+336</f>
        <v>462</v>
      </c>
    </row>
    <row r="143" spans="1:4" ht="14.4" thickBot="1" x14ac:dyDescent="0.35">
      <c r="A143" s="37" t="s">
        <v>32</v>
      </c>
      <c r="B143" s="38">
        <v>5155.25</v>
      </c>
      <c r="C143" s="38">
        <v>5321.25</v>
      </c>
      <c r="D143" s="43">
        <v>4690.25</v>
      </c>
    </row>
    <row r="146" spans="1:8" x14ac:dyDescent="0.25">
      <c r="A146" s="20"/>
      <c r="B146" s="20" t="s">
        <v>34</v>
      </c>
      <c r="C146" s="20"/>
      <c r="D146" s="20"/>
      <c r="E146" s="20"/>
      <c r="F146" s="19"/>
      <c r="G146" s="19"/>
      <c r="H146" s="19"/>
    </row>
    <row r="167" spans="1:11" x14ac:dyDescent="0.25">
      <c r="A167" s="20" t="s">
        <v>49</v>
      </c>
      <c r="B167" s="20"/>
      <c r="C167" s="20"/>
      <c r="D167" s="20"/>
      <c r="E167" s="20"/>
      <c r="F167" s="19"/>
      <c r="G167" s="19"/>
      <c r="H167" s="19"/>
    </row>
    <row r="169" spans="1:11" x14ac:dyDescent="0.25">
      <c r="A169" s="33" t="s">
        <v>35</v>
      </c>
      <c r="B169" s="33" t="s">
        <v>36</v>
      </c>
      <c r="H169" s="33" t="s">
        <v>37</v>
      </c>
      <c r="I169" s="32" t="s">
        <v>38</v>
      </c>
      <c r="J169" s="32" t="s">
        <v>39</v>
      </c>
      <c r="K169" s="32" t="s">
        <v>40</v>
      </c>
    </row>
    <row r="170" spans="1:11" ht="118.8" x14ac:dyDescent="0.25">
      <c r="A170" s="33" t="s">
        <v>41</v>
      </c>
      <c r="B170" s="31">
        <v>0.18</v>
      </c>
      <c r="H170" s="30" t="s">
        <v>42</v>
      </c>
      <c r="I170" s="32">
        <v>7.81</v>
      </c>
      <c r="J170" s="32">
        <v>7.27</v>
      </c>
      <c r="K170" s="32">
        <v>9.5299999999999994</v>
      </c>
    </row>
    <row r="171" spans="1:11" x14ac:dyDescent="0.25">
      <c r="A171" s="33" t="s">
        <v>43</v>
      </c>
      <c r="B171" s="31">
        <v>0.42</v>
      </c>
    </row>
    <row r="172" spans="1:11" x14ac:dyDescent="0.25">
      <c r="A172" s="33" t="s">
        <v>44</v>
      </c>
      <c r="B172" s="31">
        <v>0.17</v>
      </c>
    </row>
    <row r="173" spans="1:11" x14ac:dyDescent="0.25">
      <c r="A173" s="33" t="s">
        <v>45</v>
      </c>
      <c r="B173" s="31">
        <v>0.01</v>
      </c>
    </row>
    <row r="174" spans="1:11" x14ac:dyDescent="0.25">
      <c r="A174" s="33" t="s">
        <v>46</v>
      </c>
      <c r="B174" s="31">
        <v>0.06</v>
      </c>
    </row>
    <row r="175" spans="1:11" x14ac:dyDescent="0.25">
      <c r="A175" s="33" t="s">
        <v>47</v>
      </c>
      <c r="B175" s="31">
        <v>0.16</v>
      </c>
    </row>
    <row r="176" spans="1:11" x14ac:dyDescent="0.25">
      <c r="A176" s="33" t="s">
        <v>48</v>
      </c>
      <c r="B176" s="32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МРСК Северо-Запада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muser229</dc:creator>
  <cp:lastModifiedBy>spb00080</cp:lastModifiedBy>
  <cp:lastPrinted>2013-03-18T13:49:53Z</cp:lastPrinted>
  <dcterms:created xsi:type="dcterms:W3CDTF">2013-03-12T09:08:14Z</dcterms:created>
  <dcterms:modified xsi:type="dcterms:W3CDTF">2013-06-24T10:23:46Z</dcterms:modified>
</cp:coreProperties>
</file>